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15" windowHeight="110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<sst xmlns="http://schemas.openxmlformats.org/spreadsheetml/2006/main" count="28" uniqueCount="24">
  <si>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Flexion</t>
  </si>
  <si>
    <t>Poutre</t>
  </si>
  <si>
    <t>Rectangle</t>
  </si>
  <si>
    <t>Encastrée 1 extr.</t>
  </si>
  <si>
    <t>Charge en bout</t>
  </si>
  <si>
    <t>Longueur</t>
  </si>
  <si>
    <t>mm</t>
  </si>
  <si>
    <t>Moment fléchissant</t>
  </si>
  <si>
    <t>Kg.mm</t>
  </si>
  <si>
    <t>Moment d'inertie</t>
  </si>
  <si>
    <r>
      <t>mm</t>
    </r>
    <r>
      <rPr>
        <vertAlign val="superscript"/>
        <sz val="10"/>
        <rFont val="Arial"/>
        <family val="2"/>
      </rPr>
      <t>4</t>
    </r>
  </si>
  <si>
    <t>I/V</t>
  </si>
  <si>
    <t>Déport</t>
  </si>
  <si>
    <t>Densité</t>
  </si>
  <si>
    <t>Kg/l</t>
  </si>
  <si>
    <t>Masse</t>
  </si>
  <si>
    <t xml:space="preserve">Kg </t>
  </si>
  <si>
    <t>Charge</t>
  </si>
  <si>
    <t>Kg</t>
  </si>
  <si>
    <t>Contrainte</t>
  </si>
  <si>
    <t>Kg/mm2</t>
  </si>
  <si>
    <t>Module E p224</t>
  </si>
  <si>
    <t>Kg/mm²</t>
  </si>
  <si>
    <t>Flèche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</si>
</sst>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b/>
      <sz val="14"/>
      <name val="Copperplate Gothic Light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i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6" fillId="5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6" fillId="5" borderId="8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6" fillId="5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6" borderId="11" xfId="0" applyFill="1" applyBorder="1" applyAlignment="1">
      <alignment/>
    </xf>
    <xf numFmtId="0" fontId="0" fillId="7" borderId="12" xfId="0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0" borderId="15" xfId="0" applyBorder="1" applyAlignment="1">
      <alignment/>
    </xf>
    <xf numFmtId="0" fontId="8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7" borderId="17" xfId="0" applyFill="1" applyBorder="1" applyAlignment="1">
      <alignment/>
    </xf>
    <xf numFmtId="0" fontId="0" fillId="0" borderId="11" xfId="0" applyFont="1" applyBorder="1" applyAlignment="1">
      <alignment/>
    </xf>
    <xf numFmtId="0" fontId="10" fillId="5" borderId="1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8" fillId="8" borderId="11" xfId="0" applyFont="1" applyFill="1" applyBorder="1" applyAlignment="1">
      <alignment/>
    </xf>
    <xf numFmtId="0" fontId="11" fillId="0" borderId="15" xfId="0" applyFont="1" applyBorder="1" applyAlignment="1">
      <alignment/>
    </xf>
    <xf numFmtId="0" fontId="7" fillId="8" borderId="11" xfId="0" applyFont="1" applyFill="1" applyBorder="1" applyAlignment="1">
      <alignment/>
    </xf>
    <xf numFmtId="0" fontId="7" fillId="7" borderId="14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9" borderId="12" xfId="0" applyFont="1" applyFill="1" applyBorder="1" applyAlignment="1">
      <alignment/>
    </xf>
    <xf numFmtId="0" fontId="7" fillId="9" borderId="13" xfId="0" applyFont="1" applyFill="1" applyBorder="1" applyAlignment="1">
      <alignment/>
    </xf>
    <xf numFmtId="0" fontId="7" fillId="10" borderId="11" xfId="0" applyFont="1" applyFill="1" applyBorder="1" applyAlignment="1">
      <alignment/>
    </xf>
    <xf numFmtId="0" fontId="7" fillId="10" borderId="14" xfId="0" applyFont="1" applyFill="1" applyBorder="1" applyAlignment="1">
      <alignment/>
    </xf>
    <xf numFmtId="0" fontId="7" fillId="10" borderId="15" xfId="0" applyFont="1" applyFill="1" applyBorder="1" applyAlignment="1">
      <alignment/>
    </xf>
    <xf numFmtId="0" fontId="0" fillId="0" borderId="18" xfId="0" applyBorder="1" applyAlignment="1">
      <alignment/>
    </xf>
    <xf numFmtId="0" fontId="0" fillId="6" borderId="19" xfId="0" applyFill="1" applyBorder="1" applyAlignment="1">
      <alignment/>
    </xf>
    <xf numFmtId="0" fontId="0" fillId="7" borderId="19" xfId="0" applyFill="1" applyBorder="1" applyAlignment="1">
      <alignment/>
    </xf>
    <xf numFmtId="0" fontId="7" fillId="7" borderId="20" xfId="0" applyFont="1" applyFill="1" applyBorder="1" applyAlignment="1">
      <alignment/>
    </xf>
    <xf numFmtId="0" fontId="12" fillId="7" borderId="21" xfId="0" applyFont="1" applyFill="1" applyBorder="1" applyAlignment="1">
      <alignment/>
    </xf>
    <xf numFmtId="0" fontId="7" fillId="8" borderId="19" xfId="0" applyFont="1" applyFill="1" applyBorder="1" applyAlignment="1">
      <alignment/>
    </xf>
    <xf numFmtId="0" fontId="7" fillId="8" borderId="22" xfId="0" applyFont="1" applyFill="1" applyBorder="1" applyAlignment="1">
      <alignment/>
    </xf>
    <xf numFmtId="0" fontId="7" fillId="8" borderId="2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 patternType="darkUp"/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808080"/>
        </patternFill>
      </fill>
      <border/>
    </dxf>
    <dxf>
      <font>
        <color rgb="FF000000"/>
      </font>
      <fill>
        <patternFill>
          <bgColor rgb="FF00FF00"/>
        </patternFill>
      </fill>
      <border/>
    </dxf>
    <dxf>
      <font>
        <b/>
        <i val="0"/>
        <color rgb="FF000000"/>
      </font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4.00390625" style="0" customWidth="1"/>
    <col min="2" max="2" width="8.421875" style="0" customWidth="1"/>
    <col min="3" max="3" width="8.00390625" style="0" customWidth="1"/>
    <col min="4" max="4" width="13.57421875" style="0" customWidth="1"/>
    <col min="5" max="5" width="8.140625" style="0" customWidth="1"/>
    <col min="7" max="7" width="9.00390625" style="0" customWidth="1"/>
    <col min="8" max="8" width="7.7109375" style="0" customWidth="1"/>
  </cols>
  <sheetData>
    <row r="1" spans="1:8" ht="24" thickBot="1">
      <c r="A1" s="1" t="s">
        <v>0</v>
      </c>
      <c r="B1" s="2" t="s">
        <v>1</v>
      </c>
      <c r="C1" s="3"/>
      <c r="D1" s="4"/>
      <c r="E1" s="3"/>
      <c r="F1" s="3"/>
      <c r="G1" s="3"/>
      <c r="H1" s="5"/>
    </row>
    <row r="2" spans="1:8" ht="15">
      <c r="A2" s="6" t="s">
        <v>2</v>
      </c>
      <c r="B2" s="7">
        <f>IF(A2="Rectangle",1,IF(A2="Ronde",2,IF(A2="Tube rond",3,IF(A2="Tube rect.",4,5))))</f>
        <v>1</v>
      </c>
      <c r="C2" s="8" t="s">
        <v>3</v>
      </c>
      <c r="D2" s="9"/>
      <c r="E2" s="10">
        <f>IF(C2="Encastrée 1 extr.",1,IF(C2="Non encastrée",2,IF(C2="Encastrée 2 extr.",3,IF(C2="Porte à faux 1 ext.",4,5))))</f>
        <v>1</v>
      </c>
      <c r="F2" s="8" t="s">
        <v>4</v>
      </c>
      <c r="G2" s="11"/>
      <c r="H2" s="12">
        <f>IF(F2="Charge centrale",1,IF(F2="Charge répartie",2,3))</f>
        <v>3</v>
      </c>
    </row>
    <row r="3" spans="1:8" ht="12.75">
      <c r="A3" s="13" t="s">
        <v>5</v>
      </c>
      <c r="B3" s="14">
        <v>50</v>
      </c>
      <c r="C3" s="15" t="s">
        <v>6</v>
      </c>
      <c r="D3" s="16" t="s">
        <v>7</v>
      </c>
      <c r="E3" s="17"/>
      <c r="F3" s="18">
        <f>CHOOSE(E2,CHOOSE(H2,"xxx",B8*B3/2,B8*B3),CHOOSE(H2,B8*B3/4,B8*B3/8,"xxx"),CHOOSE(H2,B8*B3/8,B8*B3/12,"xxx"),B8*G5,B8*G5)</f>
        <v>200</v>
      </c>
      <c r="G3" s="19" t="s">
        <v>8</v>
      </c>
      <c r="H3" s="20"/>
    </row>
    <row r="4" spans="1:8" ht="14.25">
      <c r="A4" s="21" t="str">
        <f>CHOOSE(B2,"Largeur","Diamètre","Diamètre","Largeur","Largeur")</f>
        <v>Largeur</v>
      </c>
      <c r="B4" s="14">
        <v>20</v>
      </c>
      <c r="C4" s="15" t="s">
        <v>6</v>
      </c>
      <c r="D4" s="16" t="s">
        <v>9</v>
      </c>
      <c r="E4" s="17"/>
      <c r="F4" s="22">
        <f>CHOOSE(B2,B4*B5*B5*B5/12,3.14*B4^4/64,3.14/64*(B4^4-F6^4),(B4*B5^3-F6*H6^3)/12,(B4*B5^3-F6*H6^3)/12)</f>
        <v>1.6666666666666667</v>
      </c>
      <c r="G4" s="23" t="s">
        <v>10</v>
      </c>
      <c r="H4" s="20"/>
    </row>
    <row r="5" spans="1:8" ht="12.75">
      <c r="A5" s="21" t="str">
        <f>CHOOSE(B2,"Hauteur","XXX","Epaisseur","Hauteur","Hauteur")</f>
        <v>Hauteur</v>
      </c>
      <c r="B5" s="14">
        <v>1</v>
      </c>
      <c r="C5" s="15" t="s">
        <v>6</v>
      </c>
      <c r="D5" s="16" t="s">
        <v>11</v>
      </c>
      <c r="E5" s="24">
        <f>CHOOSE(B2,B4*B5*B5/6,F4*2/B4,F4*2/B4,F4*2/B5,F4*2/B5)</f>
        <v>3.3333333333333335</v>
      </c>
      <c r="F5" s="25" t="s">
        <v>12</v>
      </c>
      <c r="G5" s="26">
        <v>160</v>
      </c>
      <c r="H5" s="20"/>
    </row>
    <row r="6" spans="1:8" ht="12.75">
      <c r="A6" s="21" t="str">
        <f>CHOOSE(B2,"XXX","XXX","XXX","Epaisseur","Epaisseur")</f>
        <v>XXX</v>
      </c>
      <c r="B6" s="14">
        <v>0.168</v>
      </c>
      <c r="C6" s="15">
        <f>IF(A6="XXX","","mm")</f>
      </c>
      <c r="D6" s="27" t="str">
        <f>CHOOSE(B2,"XXX","XXX","diamètre intèrieur","largeur et hauteur int.","largeur et hauteur int.")</f>
        <v>XXX</v>
      </c>
      <c r="E6" s="28"/>
      <c r="F6" s="29" t="str">
        <f>CHOOSE(B2,"          XXX","          XXX",B4-B5-B5,B4-B6-B6,B4-B6)</f>
        <v>          XXX</v>
      </c>
      <c r="G6" s="15" t="s">
        <v>6</v>
      </c>
      <c r="H6" s="30">
        <f>CHOOSE(B2,"","","",B5-B6-B6,B5-B6-B6)</f>
      </c>
    </row>
    <row r="7" spans="1:8" ht="12.75">
      <c r="A7" s="13" t="s">
        <v>13</v>
      </c>
      <c r="B7" s="14">
        <v>1.5</v>
      </c>
      <c r="C7" s="15" t="s">
        <v>14</v>
      </c>
      <c r="D7" s="16" t="s">
        <v>15</v>
      </c>
      <c r="E7" s="17"/>
      <c r="F7" s="31">
        <f>CHOOSE(B2,B3*B4*B5*B7/1000000,3.14*B4*B4/4*B3*B7/1000000,B7*B3*(3.14*B4*B4/4-3.14*F6*F6/4)/1000000,(B4*B5-F6*H6)*B3*B7/1000000,(B4*B6*2+H6*B6)*B3*B7/1000000)</f>
        <v>0.0015</v>
      </c>
      <c r="G7" s="32" t="s">
        <v>16</v>
      </c>
      <c r="H7" s="33"/>
    </row>
    <row r="8" spans="1:8" ht="12.75">
      <c r="A8" s="13" t="s">
        <v>17</v>
      </c>
      <c r="B8" s="14">
        <v>4</v>
      </c>
      <c r="C8" s="15" t="s">
        <v>18</v>
      </c>
      <c r="D8" s="34" t="s">
        <v>19</v>
      </c>
      <c r="E8" s="35"/>
      <c r="F8" s="36">
        <f>F3/E5</f>
        <v>60</v>
      </c>
      <c r="G8" s="37" t="s">
        <v>20</v>
      </c>
      <c r="H8" s="38"/>
    </row>
    <row r="9" spans="1:8" ht="13.5" thickBot="1">
      <c r="A9" s="39" t="s">
        <v>21</v>
      </c>
      <c r="B9" s="40">
        <v>3400</v>
      </c>
      <c r="C9" s="41" t="s">
        <v>22</v>
      </c>
      <c r="D9" s="42" t="s">
        <v>23</v>
      </c>
      <c r="E9" s="43">
        <f>B8*B3^3/B9/F4</f>
        <v>88.23529411764706</v>
      </c>
      <c r="F9" s="44">
        <f>CHOOSE(E2,CHOOSE(H2,"xxx",E9/8,E9/3),CHOOSE(H2,E9/48,E9*5/384,"xxx"),CHOOSE(H2,E9/192,E9/384,"xxx"),E9*(G5/B3/9/3^0.5+G5^2/B3^3/3*(B3+G5)),E9*(G5/B3/8+G5^2/B3^3/3*(G5+3*B3/2)))</f>
        <v>29.41176470588235</v>
      </c>
      <c r="G9" s="45" t="s">
        <v>6</v>
      </c>
      <c r="H9" s="46"/>
    </row>
  </sheetData>
  <mergeCells count="2">
    <mergeCell ref="C2:D2"/>
    <mergeCell ref="F2:G2"/>
  </mergeCells>
  <conditionalFormatting sqref="B5:B6">
    <cfRule type="expression" priority="1" dxfId="0" stopIfTrue="1">
      <formula>A5="XXX"</formula>
    </cfRule>
  </conditionalFormatting>
  <conditionalFormatting sqref="F6">
    <cfRule type="cellIs" priority="2" dxfId="1" operator="lessThan" stopIfTrue="1">
      <formula>0</formula>
    </cfRule>
  </conditionalFormatting>
  <conditionalFormatting sqref="H2">
    <cfRule type="expression" priority="3" dxfId="2" stopIfTrue="1">
      <formula>$E$2&gt;3</formula>
    </cfRule>
  </conditionalFormatting>
  <conditionalFormatting sqref="G5">
    <cfRule type="expression" priority="4" dxfId="3" stopIfTrue="1">
      <formula>$E$2&gt;3</formula>
    </cfRule>
  </conditionalFormatting>
  <conditionalFormatting sqref="F5">
    <cfRule type="expression" priority="5" dxfId="4" stopIfTrue="1">
      <formula>OR($E$2=4,E2=5)</formula>
    </cfRule>
  </conditionalFormatting>
  <dataValidations count="3">
    <dataValidation type="list" allowBlank="1" showInputMessage="1" showErrorMessage="1" sqref="A2">
      <formula1>"Rectangle,Ronde,Tube rond,Tube rect.,Profil H"</formula1>
    </dataValidation>
    <dataValidation type="list" allowBlank="1" showInputMessage="1" showErrorMessage="1" sqref="C2">
      <formula1>"Encastrée 1 extr.,Non encastrée,Encastrée 2 extr.,Porte à faux 1 ext.,Porte à faux 2 ext."</formula1>
    </dataValidation>
    <dataValidation type="list" allowBlank="1" showInputMessage="1" showErrorMessage="1" sqref="F2">
      <formula1>"Charge centrale,Charge répartie,Charge en bout"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thierry</cp:lastModifiedBy>
  <dcterms:created xsi:type="dcterms:W3CDTF">2012-05-31T14:55:43Z</dcterms:created>
  <dcterms:modified xsi:type="dcterms:W3CDTF">2012-05-31T14:57:13Z</dcterms:modified>
  <cp:category/>
  <cp:version/>
  <cp:contentType/>
  <cp:contentStatus/>
</cp:coreProperties>
</file>